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ssetYogi\Youtube\Videos - 2018 Jun-Dec\Rent Vs Buy a Home\"/>
    </mc:Choice>
  </mc:AlternateContent>
  <xr:revisionPtr revIDLastSave="0" documentId="13_ncr:1_{5CAFF533-3EFB-4226-A55F-999FFEB666AB}" xr6:coauthVersionLast="40" xr6:coauthVersionMax="40" xr10:uidLastSave="{00000000-0000-0000-0000-000000000000}"/>
  <bookViews>
    <workbookView xWindow="-108" yWindow="-108" windowWidth="23256" windowHeight="12576" xr2:uid="{481A11C2-F601-4320-B6BD-E005567010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1" l="1"/>
  <c r="C35" i="1" l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E11" i="1" l="1"/>
  <c r="B17" i="1" l="1"/>
  <c r="F34" i="1"/>
  <c r="F36" i="1" s="1"/>
  <c r="J34" i="1"/>
  <c r="J36" i="1" s="1"/>
  <c r="N34" i="1"/>
  <c r="N36" i="1" s="1"/>
  <c r="R34" i="1"/>
  <c r="R36" i="1" s="1"/>
  <c r="V34" i="1"/>
  <c r="V36" i="1" s="1"/>
  <c r="Z34" i="1"/>
  <c r="Z36" i="1" s="1"/>
  <c r="AD34" i="1"/>
  <c r="AD36" i="1" s="1"/>
  <c r="AH34" i="1"/>
  <c r="AH36" i="1" s="1"/>
  <c r="AL34" i="1"/>
  <c r="AL36" i="1" s="1"/>
  <c r="B34" i="1"/>
  <c r="B36" i="1" s="1"/>
  <c r="C34" i="1"/>
  <c r="C36" i="1" s="1"/>
  <c r="G34" i="1"/>
  <c r="G36" i="1" s="1"/>
  <c r="K34" i="1"/>
  <c r="K36" i="1" s="1"/>
  <c r="O34" i="1"/>
  <c r="O36" i="1" s="1"/>
  <c r="S34" i="1"/>
  <c r="S36" i="1" s="1"/>
  <c r="W34" i="1"/>
  <c r="W36" i="1" s="1"/>
  <c r="AA34" i="1"/>
  <c r="AA36" i="1" s="1"/>
  <c r="AE34" i="1"/>
  <c r="AE36" i="1" s="1"/>
  <c r="AI34" i="1"/>
  <c r="AI36" i="1" s="1"/>
  <c r="AM34" i="1"/>
  <c r="AM36" i="1" s="1"/>
  <c r="I34" i="1"/>
  <c r="I36" i="1" s="1"/>
  <c r="Q34" i="1"/>
  <c r="Q36" i="1" s="1"/>
  <c r="Y34" i="1"/>
  <c r="Y36" i="1" s="1"/>
  <c r="AG34" i="1"/>
  <c r="AG36" i="1" s="1"/>
  <c r="AO34" i="1"/>
  <c r="AO36" i="1" s="1"/>
  <c r="D34" i="1"/>
  <c r="D36" i="1" s="1"/>
  <c r="H34" i="1"/>
  <c r="H36" i="1" s="1"/>
  <c r="L34" i="1"/>
  <c r="L36" i="1" s="1"/>
  <c r="P34" i="1"/>
  <c r="P36" i="1" s="1"/>
  <c r="T34" i="1"/>
  <c r="T36" i="1" s="1"/>
  <c r="X34" i="1"/>
  <c r="X36" i="1" s="1"/>
  <c r="AB34" i="1"/>
  <c r="AB36" i="1" s="1"/>
  <c r="AF34" i="1"/>
  <c r="AF36" i="1" s="1"/>
  <c r="AJ34" i="1"/>
  <c r="AJ36" i="1" s="1"/>
  <c r="AN34" i="1"/>
  <c r="AN36" i="1" s="1"/>
  <c r="E34" i="1"/>
  <c r="E36" i="1" s="1"/>
  <c r="M34" i="1"/>
  <c r="M36" i="1" s="1"/>
  <c r="U34" i="1"/>
  <c r="U36" i="1" s="1"/>
  <c r="AC34" i="1"/>
  <c r="AC36" i="1" s="1"/>
  <c r="AK34" i="1"/>
  <c r="AK36" i="1" s="1"/>
  <c r="E26" i="1"/>
  <c r="B37" i="1" l="1"/>
  <c r="B38" i="1" s="1"/>
  <c r="B22" i="1" s="1"/>
  <c r="B16" i="1"/>
  <c r="E20" i="1" l="1"/>
  <c r="B21" i="1"/>
  <c r="E13" i="1"/>
  <c r="E9" i="1"/>
  <c r="B9" i="1"/>
  <c r="B11" i="1" s="1"/>
  <c r="B13" i="1" s="1"/>
  <c r="B24" i="1" l="1"/>
  <c r="E14" i="1"/>
  <c r="E16" i="1" s="1"/>
  <c r="E22" i="1" s="1"/>
  <c r="E28" i="1" s="1"/>
</calcChain>
</file>

<file path=xl/sharedStrings.xml><?xml version="1.0" encoding="utf-8"?>
<sst xmlns="http://schemas.openxmlformats.org/spreadsheetml/2006/main" count="47" uniqueCount="47">
  <si>
    <t>Renting</t>
  </si>
  <si>
    <t>Monthly Rent</t>
  </si>
  <si>
    <t>Annual Rental Increase</t>
  </si>
  <si>
    <t>Effective Monthly Rent</t>
  </si>
  <si>
    <t>HRA Tax Benefit</t>
  </si>
  <si>
    <t>Buying</t>
  </si>
  <si>
    <t>Loan Amount</t>
  </si>
  <si>
    <t>Downpayment</t>
  </si>
  <si>
    <t>Loan Interest Rate</t>
  </si>
  <si>
    <t xml:space="preserve">Tax Bracket </t>
  </si>
  <si>
    <t>Effective Interest Rate</t>
  </si>
  <si>
    <t>Years</t>
  </si>
  <si>
    <t>Analysis Period</t>
  </si>
  <si>
    <t>Expected Returns%</t>
  </si>
  <si>
    <t>Maintenance Per Month</t>
  </si>
  <si>
    <t>Annual Increase</t>
  </si>
  <si>
    <t>Property Price (P)</t>
  </si>
  <si>
    <t>Total Costs (C = P+I+M)</t>
  </si>
  <si>
    <t>Total Maintenance During
Analysis Period (M)</t>
  </si>
  <si>
    <t>Sell After Analysis Period</t>
  </si>
  <si>
    <t>FV of Property (P')</t>
  </si>
  <si>
    <t>Annual Appreciation</t>
  </si>
  <si>
    <t xml:space="preserve"> </t>
  </si>
  <si>
    <t>Net Savings (P'-C)</t>
  </si>
  <si>
    <t xml:space="preserve">By: </t>
  </si>
  <si>
    <t>AssetYogi</t>
  </si>
  <si>
    <t>Rent Vs Buy Calculator</t>
  </si>
  <si>
    <t>Enter Figures in Yellow Cells</t>
  </si>
  <si>
    <t>EMI (@7.2%)</t>
  </si>
  <si>
    <t>Total Interest Payment (@7.2%) (I)</t>
  </si>
  <si>
    <t>EMI (@9%)</t>
  </si>
  <si>
    <t>Returns on Savings</t>
  </si>
  <si>
    <t>Downpayment (D)</t>
  </si>
  <si>
    <t>After Analysis Period</t>
  </si>
  <si>
    <t>FV of Downpayment (D')</t>
  </si>
  <si>
    <t>Rent (Analysis Period) (R')</t>
  </si>
  <si>
    <t>Net Savings (D'+S'-R')</t>
  </si>
  <si>
    <t>Year</t>
  </si>
  <si>
    <t>Annual Rent</t>
  </si>
  <si>
    <t>Annual EMI</t>
  </si>
  <si>
    <t>EMI - Rent</t>
  </si>
  <si>
    <t>NPV (EMI-Rent)</t>
  </si>
  <si>
    <t>FV of NPV of (EMI-Rent)</t>
  </si>
  <si>
    <t>Future Value of Monthly Savings - Calculation</t>
  </si>
  <si>
    <t>Effective Annual Rent (R )</t>
  </si>
  <si>
    <t>Monthly Savings (S)
(EMI @9% - Monthly Rent)
(Calculation Below)</t>
  </si>
  <si>
    <t>FV of Monthly Savings (S')
(Detailed Calculation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</si>
</sst>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₹&quot;\ #,##0.00;[Red]&quot;₹&quot;\ \-#,##0.00"/>
    <numFmt numFmtId="43" formatCode="_ * #,##0.00_ ;_ * \-#,##0.00_ ;_ * &quot;-&quot;??_ ;_ @_ "/>
    <numFmt numFmtId="164" formatCode="_ * #,##0_ ;_ * \-#,##0_ ;_ * &quot;-&quot;??_ ;_ @_ 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 tint="0.499984740745262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003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4" fontId="3" fillId="0" borderId="0" xfId="1" applyNumberFormat="1" applyFont="1" applyProtection="1">
      <protection hidden="1"/>
    </xf>
    <xf numFmtId="164" fontId="4" fillId="5" borderId="0" xfId="1" applyNumberFormat="1" applyFont="1" applyFill="1" applyProtection="1">
      <protection hidden="1"/>
    </xf>
    <xf numFmtId="164" fontId="4" fillId="4" borderId="0" xfId="1" applyNumberFormat="1" applyFont="1" applyFill="1" applyProtection="1">
      <protection hidden="1"/>
    </xf>
    <xf numFmtId="164" fontId="4" fillId="3" borderId="0" xfId="0" applyNumberFormat="1" applyFont="1" applyFill="1" applyProtection="1">
      <protection hidden="1"/>
    </xf>
    <xf numFmtId="165" fontId="3" fillId="0" borderId="0" xfId="2" applyNumberFormat="1" applyFont="1" applyProtection="1">
      <protection hidden="1"/>
    </xf>
    <xf numFmtId="164" fontId="7" fillId="0" borderId="0" xfId="1" applyNumberFormat="1" applyFont="1" applyProtection="1">
      <protection hidden="1"/>
    </xf>
    <xf numFmtId="164" fontId="5" fillId="0" borderId="0" xfId="1" applyNumberFormat="1" applyFont="1" applyProtection="1">
      <protection hidden="1"/>
    </xf>
    <xf numFmtId="164" fontId="4" fillId="3" borderId="0" xfId="1" applyNumberFormat="1" applyFont="1" applyFill="1" applyProtection="1">
      <protection hidden="1"/>
    </xf>
    <xf numFmtId="0" fontId="3" fillId="2" borderId="0" xfId="0" applyFont="1" applyFill="1" applyProtection="1">
      <protection locked="0"/>
    </xf>
    <xf numFmtId="164" fontId="3" fillId="2" borderId="0" xfId="1" applyNumberFormat="1" applyFont="1" applyFill="1" applyProtection="1">
      <protection locked="0"/>
    </xf>
    <xf numFmtId="9" fontId="3" fillId="2" borderId="0" xfId="0" applyNumberFormat="1" applyFont="1" applyFill="1" applyProtection="1">
      <protection locked="0"/>
    </xf>
    <xf numFmtId="164" fontId="5" fillId="2" borderId="0" xfId="1" applyNumberFormat="1" applyFont="1" applyFill="1" applyProtection="1">
      <protection locked="0"/>
    </xf>
    <xf numFmtId="164" fontId="10" fillId="0" borderId="0" xfId="1" applyNumberFormat="1" applyFont="1" applyProtection="1">
      <protection hidden="1"/>
    </xf>
    <xf numFmtId="43" fontId="10" fillId="0" borderId="0" xfId="1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6" fillId="6" borderId="0" xfId="0" applyFont="1" applyFill="1" applyProtection="1">
      <protection hidden="1"/>
    </xf>
    <xf numFmtId="0" fontId="2" fillId="6" borderId="0" xfId="0" applyFont="1" applyFill="1" applyProtection="1">
      <protection hidden="1"/>
    </xf>
    <xf numFmtId="0" fontId="6" fillId="7" borderId="0" xfId="0" applyFont="1" applyFill="1" applyProtection="1">
      <protection hidden="1"/>
    </xf>
    <xf numFmtId="0" fontId="2" fillId="7" borderId="0" xfId="0" applyFont="1" applyFill="1" applyProtection="1">
      <protection hidden="1"/>
    </xf>
    <xf numFmtId="0" fontId="5" fillId="0" borderId="0" xfId="0" applyFont="1" applyProtection="1">
      <protection hidden="1"/>
    </xf>
    <xf numFmtId="9" fontId="3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0" fontId="4" fillId="5" borderId="0" xfId="0" applyFont="1" applyFill="1" applyProtection="1">
      <protection hidden="1"/>
    </xf>
    <xf numFmtId="1" fontId="3" fillId="0" borderId="0" xfId="0" applyNumberFormat="1" applyFont="1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4" fillId="4" borderId="0" xfId="0" applyFont="1" applyFill="1" applyAlignment="1" applyProtection="1">
      <alignment wrapText="1"/>
      <protection hidden="1"/>
    </xf>
    <xf numFmtId="8" fontId="3" fillId="0" borderId="0" xfId="0" applyNumberFormat="1" applyFont="1" applyProtection="1">
      <protection hidden="1"/>
    </xf>
    <xf numFmtId="0" fontId="4" fillId="3" borderId="0" xfId="0" applyFont="1" applyFill="1" applyProtection="1">
      <protection hidden="1"/>
    </xf>
    <xf numFmtId="8" fontId="7" fillId="0" borderId="0" xfId="0" applyNumberFormat="1" applyFont="1" applyProtection="1">
      <protection hidden="1"/>
    </xf>
    <xf numFmtId="0" fontId="4" fillId="4" borderId="0" xfId="0" applyFont="1" applyFill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0" fontId="0" fillId="0" borderId="0" xfId="0" applyAlignment="1" applyProtection="1">
      <alignment horizontal="right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003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AA36-F6F5-4A41-BC18-514F8DE8EA27}">
  <dimension ref="A1:AO40"/>
  <sheetViews>
    <sheetView tabSelected="1" workbookViewId="0">
      <selection activeCell="B3" sqref="B3"/>
    </sheetView>
  </sheetViews>
  <sheetFormatPr defaultRowHeight="18" x14ac:dyDescent="0.35"/>
  <cols>
    <col min="1" max="1" width="32.109375" style="16" customWidth="1"/>
    <col min="2" max="2" width="17.5546875" style="16" customWidth="1"/>
    <col min="3" max="3" width="13.33203125" style="16" customWidth="1"/>
    <col min="4" max="4" width="37.6640625" style="16" bestFit="1" customWidth="1"/>
    <col min="5" max="5" width="18" style="16" customWidth="1"/>
    <col min="6" max="21" width="14.88671875" style="16" bestFit="1" customWidth="1"/>
    <col min="22" max="41" width="13.5546875" style="16" customWidth="1"/>
    <col min="42" max="16384" width="8.88671875" style="16"/>
  </cols>
  <sheetData>
    <row r="1" spans="1:5" ht="25.8" x14ac:dyDescent="0.5">
      <c r="A1" s="15" t="s">
        <v>26</v>
      </c>
      <c r="D1" s="17" t="s">
        <v>24</v>
      </c>
      <c r="E1" s="18" t="s">
        <v>25</v>
      </c>
    </row>
    <row r="2" spans="1:5" x14ac:dyDescent="0.35">
      <c r="D2" s="37" t="s">
        <v>27</v>
      </c>
      <c r="E2" s="37"/>
    </row>
    <row r="3" spans="1:5" x14ac:dyDescent="0.35">
      <c r="A3" s="16" t="s">
        <v>12</v>
      </c>
      <c r="B3" s="9">
        <v>20</v>
      </c>
      <c r="C3" s="16" t="s">
        <v>11</v>
      </c>
    </row>
    <row r="5" spans="1:5" ht="23.4" x14ac:dyDescent="0.45">
      <c r="A5" s="19" t="s">
        <v>0</v>
      </c>
      <c r="B5" s="20"/>
      <c r="D5" s="21" t="s">
        <v>5</v>
      </c>
      <c r="E5" s="22"/>
    </row>
    <row r="7" spans="1:5" x14ac:dyDescent="0.35">
      <c r="A7" s="16" t="s">
        <v>1</v>
      </c>
      <c r="B7" s="10">
        <v>15000</v>
      </c>
      <c r="D7" s="23" t="s">
        <v>16</v>
      </c>
      <c r="E7" s="12">
        <v>5000000</v>
      </c>
    </row>
    <row r="8" spans="1:5" x14ac:dyDescent="0.35">
      <c r="A8" s="16" t="s">
        <v>4</v>
      </c>
      <c r="B8" s="11">
        <v>0.2</v>
      </c>
      <c r="D8" s="16" t="s">
        <v>7</v>
      </c>
      <c r="E8" s="10">
        <v>1000000</v>
      </c>
    </row>
    <row r="9" spans="1:5" x14ac:dyDescent="0.35">
      <c r="A9" s="16" t="s">
        <v>3</v>
      </c>
      <c r="B9" s="1">
        <f>B7*(1-B8)</f>
        <v>12000</v>
      </c>
      <c r="D9" s="16" t="s">
        <v>6</v>
      </c>
      <c r="E9" s="1">
        <f>E7-E8</f>
        <v>4000000</v>
      </c>
    </row>
    <row r="10" spans="1:5" x14ac:dyDescent="0.35">
      <c r="B10" s="24"/>
      <c r="D10" s="16" t="s">
        <v>8</v>
      </c>
      <c r="E10" s="11">
        <v>0.09</v>
      </c>
    </row>
    <row r="11" spans="1:5" x14ac:dyDescent="0.35">
      <c r="A11" s="16" t="s">
        <v>44</v>
      </c>
      <c r="B11" s="1">
        <f>B9*12</f>
        <v>144000</v>
      </c>
      <c r="D11" s="25" t="s">
        <v>30</v>
      </c>
      <c r="E11" s="6">
        <f>PMT(E10/12, B3*12, -4000000, 0)</f>
        <v>35989.038234006926</v>
      </c>
    </row>
    <row r="12" spans="1:5" x14ac:dyDescent="0.35">
      <c r="A12" s="16" t="s">
        <v>2</v>
      </c>
      <c r="B12" s="11">
        <v>0.08</v>
      </c>
      <c r="D12" s="16" t="s">
        <v>9</v>
      </c>
      <c r="E12" s="11">
        <v>0.2</v>
      </c>
    </row>
    <row r="13" spans="1:5" x14ac:dyDescent="0.35">
      <c r="A13" s="26" t="s">
        <v>35</v>
      </c>
      <c r="B13" s="2">
        <f>FV(B12, B3, -B11, 0)</f>
        <v>6589722.8589287521</v>
      </c>
      <c r="D13" s="16" t="s">
        <v>10</v>
      </c>
      <c r="E13" s="5">
        <f>E10*(1-E12)</f>
        <v>7.1999999999999995E-2</v>
      </c>
    </row>
    <row r="14" spans="1:5" x14ac:dyDescent="0.35">
      <c r="D14" s="25" t="s">
        <v>28</v>
      </c>
      <c r="E14" s="6">
        <f>PMT(E13/12, B3*12, -E9, 0)</f>
        <v>31493.971958560429</v>
      </c>
    </row>
    <row r="15" spans="1:5" x14ac:dyDescent="0.35">
      <c r="A15" s="25" t="s">
        <v>31</v>
      </c>
      <c r="E15" s="27"/>
    </row>
    <row r="16" spans="1:5" x14ac:dyDescent="0.35">
      <c r="A16" s="16" t="s">
        <v>32</v>
      </c>
      <c r="B16" s="1">
        <f>E8</f>
        <v>1000000</v>
      </c>
      <c r="D16" s="23" t="s">
        <v>29</v>
      </c>
      <c r="E16" s="7">
        <f>(E14*12*B3)-E9</f>
        <v>3558553.2700545024</v>
      </c>
    </row>
    <row r="17" spans="1:13" ht="54" x14ac:dyDescent="0.35">
      <c r="A17" s="28" t="s">
        <v>45</v>
      </c>
      <c r="B17" s="13">
        <f>E11-B7</f>
        <v>20989.038234006926</v>
      </c>
    </row>
    <row r="18" spans="1:13" x14ac:dyDescent="0.35">
      <c r="A18" s="16" t="s">
        <v>13</v>
      </c>
      <c r="B18" s="11">
        <v>0.12</v>
      </c>
      <c r="D18" s="16" t="s">
        <v>14</v>
      </c>
      <c r="E18" s="10">
        <v>2000</v>
      </c>
    </row>
    <row r="19" spans="1:13" x14ac:dyDescent="0.35">
      <c r="B19" s="24"/>
      <c r="D19" s="16" t="s">
        <v>15</v>
      </c>
      <c r="E19" s="11">
        <v>0.06</v>
      </c>
    </row>
    <row r="20" spans="1:13" ht="36" x14ac:dyDescent="0.35">
      <c r="A20" s="25" t="s">
        <v>33</v>
      </c>
      <c r="B20" s="24"/>
      <c r="D20" s="29" t="s">
        <v>18</v>
      </c>
      <c r="E20" s="7">
        <f>FV(E19, B3, -E18*12, 0)</f>
        <v>882854.1888851393</v>
      </c>
    </row>
    <row r="21" spans="1:13" x14ac:dyDescent="0.35">
      <c r="A21" s="30" t="s">
        <v>34</v>
      </c>
      <c r="B21" s="3">
        <f>FV(B18, B3, 0, -B16)</f>
        <v>9646293.0932749473</v>
      </c>
      <c r="D21" s="31"/>
    </row>
    <row r="22" spans="1:13" ht="36" x14ac:dyDescent="0.35">
      <c r="A22" s="30" t="s">
        <v>46</v>
      </c>
      <c r="B22" s="3">
        <f>B38</f>
        <v>8683165.4992148131</v>
      </c>
      <c r="D22" s="26" t="s">
        <v>17</v>
      </c>
      <c r="E22" s="2">
        <f>E7+E16+E20</f>
        <v>9441407.4589396417</v>
      </c>
    </row>
    <row r="23" spans="1:13" x14ac:dyDescent="0.35">
      <c r="A23" s="28"/>
      <c r="B23" s="14"/>
    </row>
    <row r="24" spans="1:13" x14ac:dyDescent="0.35">
      <c r="A24" s="32" t="s">
        <v>36</v>
      </c>
      <c r="B24" s="4">
        <f>B21+B22-B13</f>
        <v>11739735.733561009</v>
      </c>
      <c r="D24" s="33" t="s">
        <v>19</v>
      </c>
    </row>
    <row r="25" spans="1:13" x14ac:dyDescent="0.35">
      <c r="D25" s="31" t="s">
        <v>21</v>
      </c>
      <c r="E25" s="11">
        <v>0.08</v>
      </c>
    </row>
    <row r="26" spans="1:13" x14ac:dyDescent="0.35">
      <c r="D26" s="34" t="s">
        <v>20</v>
      </c>
      <c r="E26" s="3">
        <f>FV(E25, B3, 0, -E7)</f>
        <v>23304785.719246533</v>
      </c>
    </row>
    <row r="27" spans="1:13" x14ac:dyDescent="0.35">
      <c r="D27" s="16" t="s">
        <v>22</v>
      </c>
    </row>
    <row r="28" spans="1:13" x14ac:dyDescent="0.35">
      <c r="D28" s="32" t="s">
        <v>23</v>
      </c>
      <c r="E28" s="8">
        <f>E26-E22</f>
        <v>13863378.260306891</v>
      </c>
    </row>
    <row r="32" spans="1:13" x14ac:dyDescent="0.35">
      <c r="A32" s="25" t="s">
        <v>43</v>
      </c>
      <c r="H32" s="31"/>
      <c r="M32" s="31"/>
    </row>
    <row r="33" spans="1:41" s="25" customFormat="1" x14ac:dyDescent="0.35">
      <c r="A33" s="25" t="s">
        <v>37</v>
      </c>
      <c r="B33" s="35">
        <v>1</v>
      </c>
      <c r="C33" s="35">
        <v>2</v>
      </c>
      <c r="D33" s="35">
        <v>3</v>
      </c>
      <c r="E33" s="35">
        <v>4</v>
      </c>
      <c r="F33" s="35">
        <v>5</v>
      </c>
      <c r="G33" s="35">
        <v>6</v>
      </c>
      <c r="H33" s="35">
        <v>7</v>
      </c>
      <c r="I33" s="35">
        <v>8</v>
      </c>
      <c r="J33" s="35">
        <v>9</v>
      </c>
      <c r="K33" s="35">
        <v>10</v>
      </c>
      <c r="L33" s="35">
        <v>11</v>
      </c>
      <c r="M33" s="35">
        <v>12</v>
      </c>
      <c r="N33" s="35">
        <v>13</v>
      </c>
      <c r="O33" s="35">
        <v>14</v>
      </c>
      <c r="P33" s="35">
        <v>15</v>
      </c>
      <c r="Q33" s="35">
        <v>16</v>
      </c>
      <c r="R33" s="35">
        <v>17</v>
      </c>
      <c r="S33" s="35">
        <v>18</v>
      </c>
      <c r="T33" s="35">
        <v>19</v>
      </c>
      <c r="U33" s="35">
        <v>20</v>
      </c>
      <c r="V33" s="35">
        <v>21</v>
      </c>
      <c r="W33" s="35">
        <v>22</v>
      </c>
      <c r="X33" s="35">
        <v>23</v>
      </c>
      <c r="Y33" s="35">
        <v>24</v>
      </c>
      <c r="Z33" s="35">
        <v>25</v>
      </c>
      <c r="AA33" s="35">
        <v>26</v>
      </c>
      <c r="AB33" s="35">
        <v>27</v>
      </c>
      <c r="AC33" s="35">
        <v>28</v>
      </c>
      <c r="AD33" s="35">
        <v>29</v>
      </c>
      <c r="AE33" s="35">
        <v>30</v>
      </c>
      <c r="AF33" s="35">
        <v>31</v>
      </c>
      <c r="AG33" s="35">
        <v>32</v>
      </c>
      <c r="AH33" s="35">
        <v>33</v>
      </c>
      <c r="AI33" s="35">
        <v>34</v>
      </c>
      <c r="AJ33" s="35">
        <v>35</v>
      </c>
      <c r="AK33" s="35">
        <v>36</v>
      </c>
      <c r="AL33" s="35">
        <v>37</v>
      </c>
      <c r="AM33" s="35">
        <v>38</v>
      </c>
      <c r="AN33" s="35">
        <v>39</v>
      </c>
      <c r="AO33" s="35">
        <v>40</v>
      </c>
    </row>
    <row r="34" spans="1:41" x14ac:dyDescent="0.35">
      <c r="A34" s="16" t="s">
        <v>39</v>
      </c>
      <c r="B34" s="36">
        <f>IF(B33&lt;($B$3+1), ($E$11*12), 0)</f>
        <v>431868.45880808309</v>
      </c>
      <c r="C34" s="36">
        <f t="shared" ref="C34:AO34" si="0">IF(C33&lt;($B$3+1), ($E$11*12), 0)</f>
        <v>431868.45880808309</v>
      </c>
      <c r="D34" s="36">
        <f t="shared" si="0"/>
        <v>431868.45880808309</v>
      </c>
      <c r="E34" s="36">
        <f t="shared" si="0"/>
        <v>431868.45880808309</v>
      </c>
      <c r="F34" s="36">
        <f t="shared" si="0"/>
        <v>431868.45880808309</v>
      </c>
      <c r="G34" s="36">
        <f t="shared" si="0"/>
        <v>431868.45880808309</v>
      </c>
      <c r="H34" s="36">
        <f t="shared" si="0"/>
        <v>431868.45880808309</v>
      </c>
      <c r="I34" s="36">
        <f t="shared" si="0"/>
        <v>431868.45880808309</v>
      </c>
      <c r="J34" s="36">
        <f t="shared" si="0"/>
        <v>431868.45880808309</v>
      </c>
      <c r="K34" s="36">
        <f t="shared" si="0"/>
        <v>431868.45880808309</v>
      </c>
      <c r="L34" s="36">
        <f t="shared" si="0"/>
        <v>431868.45880808309</v>
      </c>
      <c r="M34" s="36">
        <f t="shared" si="0"/>
        <v>431868.45880808309</v>
      </c>
      <c r="N34" s="36">
        <f t="shared" si="0"/>
        <v>431868.45880808309</v>
      </c>
      <c r="O34" s="36">
        <f t="shared" si="0"/>
        <v>431868.45880808309</v>
      </c>
      <c r="P34" s="36">
        <f t="shared" si="0"/>
        <v>431868.45880808309</v>
      </c>
      <c r="Q34" s="36">
        <f t="shared" si="0"/>
        <v>431868.45880808309</v>
      </c>
      <c r="R34" s="36">
        <f t="shared" si="0"/>
        <v>431868.45880808309</v>
      </c>
      <c r="S34" s="36">
        <f t="shared" si="0"/>
        <v>431868.45880808309</v>
      </c>
      <c r="T34" s="36">
        <f t="shared" si="0"/>
        <v>431868.45880808309</v>
      </c>
      <c r="U34" s="36">
        <f t="shared" si="0"/>
        <v>431868.45880808309</v>
      </c>
      <c r="V34" s="36">
        <f t="shared" si="0"/>
        <v>0</v>
      </c>
      <c r="W34" s="36">
        <f t="shared" si="0"/>
        <v>0</v>
      </c>
      <c r="X34" s="36">
        <f t="shared" si="0"/>
        <v>0</v>
      </c>
      <c r="Y34" s="36">
        <f t="shared" si="0"/>
        <v>0</v>
      </c>
      <c r="Z34" s="36">
        <f t="shared" si="0"/>
        <v>0</v>
      </c>
      <c r="AA34" s="36">
        <f t="shared" si="0"/>
        <v>0</v>
      </c>
      <c r="AB34" s="36">
        <f t="shared" si="0"/>
        <v>0</v>
      </c>
      <c r="AC34" s="36">
        <f t="shared" si="0"/>
        <v>0</v>
      </c>
      <c r="AD34" s="36">
        <f t="shared" si="0"/>
        <v>0</v>
      </c>
      <c r="AE34" s="36">
        <f t="shared" si="0"/>
        <v>0</v>
      </c>
      <c r="AF34" s="36">
        <f t="shared" si="0"/>
        <v>0</v>
      </c>
      <c r="AG34" s="36">
        <f t="shared" si="0"/>
        <v>0</v>
      </c>
      <c r="AH34" s="36">
        <f t="shared" si="0"/>
        <v>0</v>
      </c>
      <c r="AI34" s="36">
        <f t="shared" si="0"/>
        <v>0</v>
      </c>
      <c r="AJ34" s="36">
        <f t="shared" si="0"/>
        <v>0</v>
      </c>
      <c r="AK34" s="36">
        <f t="shared" si="0"/>
        <v>0</v>
      </c>
      <c r="AL34" s="36">
        <f t="shared" si="0"/>
        <v>0</v>
      </c>
      <c r="AM34" s="36">
        <f t="shared" si="0"/>
        <v>0</v>
      </c>
      <c r="AN34" s="36">
        <f t="shared" si="0"/>
        <v>0</v>
      </c>
      <c r="AO34" s="36">
        <f t="shared" si="0"/>
        <v>0</v>
      </c>
    </row>
    <row r="35" spans="1:41" x14ac:dyDescent="0.35">
      <c r="A35" s="16" t="s">
        <v>38</v>
      </c>
      <c r="B35" s="36">
        <f>B7*12</f>
        <v>180000</v>
      </c>
      <c r="C35" s="1">
        <f>IF(C33&lt;($B$3+1), B35*(1+$B$12), 0)</f>
        <v>194400</v>
      </c>
      <c r="D35" s="1">
        <f t="shared" ref="D35:AO35" si="1">IF(D33&lt;($B$3+1), C35*(1+$B$12), 0)</f>
        <v>209952</v>
      </c>
      <c r="E35" s="1">
        <f t="shared" si="1"/>
        <v>226748.16</v>
      </c>
      <c r="F35" s="1">
        <f t="shared" si="1"/>
        <v>244888.01280000003</v>
      </c>
      <c r="G35" s="1">
        <f t="shared" si="1"/>
        <v>264479.05382400006</v>
      </c>
      <c r="H35" s="1">
        <f t="shared" si="1"/>
        <v>285637.37812992011</v>
      </c>
      <c r="I35" s="1">
        <f t="shared" si="1"/>
        <v>308488.36838031374</v>
      </c>
      <c r="J35" s="1">
        <f t="shared" si="1"/>
        <v>333167.43785073888</v>
      </c>
      <c r="K35" s="1">
        <f t="shared" si="1"/>
        <v>359820.83287879801</v>
      </c>
      <c r="L35" s="1">
        <f t="shared" si="1"/>
        <v>388606.49950910191</v>
      </c>
      <c r="M35" s="1">
        <f t="shared" si="1"/>
        <v>419695.01946983009</v>
      </c>
      <c r="N35" s="1">
        <f t="shared" si="1"/>
        <v>453270.62102741655</v>
      </c>
      <c r="O35" s="1">
        <f t="shared" si="1"/>
        <v>489532.2707096099</v>
      </c>
      <c r="P35" s="1">
        <f t="shared" si="1"/>
        <v>528694.85236637876</v>
      </c>
      <c r="Q35" s="1">
        <f t="shared" si="1"/>
        <v>570990.44055568916</v>
      </c>
      <c r="R35" s="1">
        <f t="shared" si="1"/>
        <v>616669.67580014432</v>
      </c>
      <c r="S35" s="1">
        <f t="shared" si="1"/>
        <v>666003.24986415589</v>
      </c>
      <c r="T35" s="1">
        <f t="shared" si="1"/>
        <v>719283.50985328841</v>
      </c>
      <c r="U35" s="1">
        <f t="shared" si="1"/>
        <v>776826.19064155151</v>
      </c>
      <c r="V35" s="1">
        <f t="shared" si="1"/>
        <v>0</v>
      </c>
      <c r="W35" s="1">
        <f t="shared" si="1"/>
        <v>0</v>
      </c>
      <c r="X35" s="1">
        <f t="shared" si="1"/>
        <v>0</v>
      </c>
      <c r="Y35" s="1">
        <f t="shared" si="1"/>
        <v>0</v>
      </c>
      <c r="Z35" s="1">
        <f t="shared" si="1"/>
        <v>0</v>
      </c>
      <c r="AA35" s="1">
        <f t="shared" si="1"/>
        <v>0</v>
      </c>
      <c r="AB35" s="1">
        <f t="shared" si="1"/>
        <v>0</v>
      </c>
      <c r="AC35" s="1">
        <f t="shared" si="1"/>
        <v>0</v>
      </c>
      <c r="AD35" s="1">
        <f t="shared" si="1"/>
        <v>0</v>
      </c>
      <c r="AE35" s="1">
        <f t="shared" si="1"/>
        <v>0</v>
      </c>
      <c r="AF35" s="1">
        <f t="shared" si="1"/>
        <v>0</v>
      </c>
      <c r="AG35" s="1">
        <f t="shared" si="1"/>
        <v>0</v>
      </c>
      <c r="AH35" s="1">
        <f t="shared" si="1"/>
        <v>0</v>
      </c>
      <c r="AI35" s="1">
        <f t="shared" si="1"/>
        <v>0</v>
      </c>
      <c r="AJ35" s="1">
        <f t="shared" si="1"/>
        <v>0</v>
      </c>
      <c r="AK35" s="1">
        <f t="shared" si="1"/>
        <v>0</v>
      </c>
      <c r="AL35" s="1">
        <f t="shared" si="1"/>
        <v>0</v>
      </c>
      <c r="AM35" s="1">
        <f t="shared" si="1"/>
        <v>0</v>
      </c>
      <c r="AN35" s="1">
        <f t="shared" si="1"/>
        <v>0</v>
      </c>
      <c r="AO35" s="1">
        <f t="shared" si="1"/>
        <v>0</v>
      </c>
    </row>
    <row r="36" spans="1:41" x14ac:dyDescent="0.35">
      <c r="A36" s="16" t="s">
        <v>40</v>
      </c>
      <c r="B36" s="36">
        <f>B34-B35</f>
        <v>251868.45880808309</v>
      </c>
      <c r="C36" s="36">
        <f t="shared" ref="C36:AO36" si="2">C34-C35</f>
        <v>237468.45880808309</v>
      </c>
      <c r="D36" s="36">
        <f t="shared" si="2"/>
        <v>221916.45880808309</v>
      </c>
      <c r="E36" s="36">
        <f t="shared" si="2"/>
        <v>205120.29880808308</v>
      </c>
      <c r="F36" s="36">
        <f t="shared" si="2"/>
        <v>186980.44600808306</v>
      </c>
      <c r="G36" s="36">
        <f t="shared" si="2"/>
        <v>167389.40498408303</v>
      </c>
      <c r="H36" s="36">
        <f t="shared" si="2"/>
        <v>146231.08067816298</v>
      </c>
      <c r="I36" s="36">
        <f t="shared" si="2"/>
        <v>123380.09042776935</v>
      </c>
      <c r="J36" s="36">
        <f t="shared" si="2"/>
        <v>98701.020957344212</v>
      </c>
      <c r="K36" s="36">
        <f t="shared" si="2"/>
        <v>72047.625929285074</v>
      </c>
      <c r="L36" s="36">
        <f t="shared" si="2"/>
        <v>43261.959298981179</v>
      </c>
      <c r="M36" s="36">
        <f t="shared" si="2"/>
        <v>12173.439338252996</v>
      </c>
      <c r="N36" s="36">
        <f t="shared" si="2"/>
        <v>-21402.162219333462</v>
      </c>
      <c r="O36" s="36">
        <f t="shared" si="2"/>
        <v>-57663.811901526817</v>
      </c>
      <c r="P36" s="36">
        <f t="shared" si="2"/>
        <v>-96826.393558295676</v>
      </c>
      <c r="Q36" s="36">
        <f t="shared" si="2"/>
        <v>-139121.98174760607</v>
      </c>
      <c r="R36" s="36">
        <f t="shared" si="2"/>
        <v>-184801.21699206124</v>
      </c>
      <c r="S36" s="36">
        <f t="shared" si="2"/>
        <v>-234134.79105607281</v>
      </c>
      <c r="T36" s="36">
        <f t="shared" si="2"/>
        <v>-287415.05104520533</v>
      </c>
      <c r="U36" s="36">
        <f t="shared" si="2"/>
        <v>-344957.73183346842</v>
      </c>
      <c r="V36" s="36">
        <f t="shared" si="2"/>
        <v>0</v>
      </c>
      <c r="W36" s="36">
        <f t="shared" si="2"/>
        <v>0</v>
      </c>
      <c r="X36" s="36">
        <f t="shared" si="2"/>
        <v>0</v>
      </c>
      <c r="Y36" s="36">
        <f t="shared" si="2"/>
        <v>0</v>
      </c>
      <c r="Z36" s="36">
        <f t="shared" si="2"/>
        <v>0</v>
      </c>
      <c r="AA36" s="36">
        <f t="shared" si="2"/>
        <v>0</v>
      </c>
      <c r="AB36" s="36">
        <f t="shared" si="2"/>
        <v>0</v>
      </c>
      <c r="AC36" s="36">
        <f t="shared" si="2"/>
        <v>0</v>
      </c>
      <c r="AD36" s="36">
        <f t="shared" si="2"/>
        <v>0</v>
      </c>
      <c r="AE36" s="36">
        <f t="shared" si="2"/>
        <v>0</v>
      </c>
      <c r="AF36" s="36">
        <f t="shared" si="2"/>
        <v>0</v>
      </c>
      <c r="AG36" s="36">
        <f t="shared" si="2"/>
        <v>0</v>
      </c>
      <c r="AH36" s="36">
        <f t="shared" si="2"/>
        <v>0</v>
      </c>
      <c r="AI36" s="36">
        <f t="shared" si="2"/>
        <v>0</v>
      </c>
      <c r="AJ36" s="36">
        <f t="shared" si="2"/>
        <v>0</v>
      </c>
      <c r="AK36" s="36">
        <f t="shared" si="2"/>
        <v>0</v>
      </c>
      <c r="AL36" s="36">
        <f t="shared" si="2"/>
        <v>0</v>
      </c>
      <c r="AM36" s="36">
        <f t="shared" si="2"/>
        <v>0</v>
      </c>
      <c r="AN36" s="36">
        <f t="shared" si="2"/>
        <v>0</v>
      </c>
      <c r="AO36" s="36">
        <f t="shared" si="2"/>
        <v>0</v>
      </c>
    </row>
    <row r="37" spans="1:41" x14ac:dyDescent="0.35">
      <c r="A37" s="25" t="s">
        <v>41</v>
      </c>
      <c r="B37" s="6">
        <f>NPV(B18, B36:AO36)</f>
        <v>900155.67796383949</v>
      </c>
    </row>
    <row r="38" spans="1:41" x14ac:dyDescent="0.35">
      <c r="A38" s="25" t="s">
        <v>42</v>
      </c>
      <c r="B38" s="6">
        <f>FV(B18, B3, 0, -B37)</f>
        <v>8683165.4992148131</v>
      </c>
    </row>
    <row r="39" spans="1:41" x14ac:dyDescent="0.35">
      <c r="B39" s="31"/>
    </row>
    <row r="40" spans="1:41" x14ac:dyDescent="0.35">
      <c r="B40" s="31"/>
    </row>
  </sheetData>
  <sheetProtection algorithmName="SHA-512" hashValue="z3Of8h1HnJuKW3O7dPlCF1whakEc9+HBUlkvM8iJUtgq2UVvU6l0oL7AZv8Cr7OYaVsYv0lEOvHz0Ijw/+Ja6A==" saltValue="kBWjSEkCBF0P2BYR4GAuIg==" spinCount="100000" sheet="1" selectLockedCells="1"/>
  <mergeCells count="1">
    <mergeCell ref="D2:E2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Mukul Malik</dc:creator>
  <cp:lastModifiedBy>Mukul Malik</cp:lastModifiedBy>
  <dcterms:created xsi:type="dcterms:W3CDTF">2019-02-13T12:37:29Z</dcterms:created>
  <dcterms:modified xsi:type="dcterms:W3CDTF">2019-02-20T06:21:40Z</dcterms:modified>
</cp:coreProperties>
</file>